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525" yWindow="4530" windowWidth="28830" windowHeight="745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Feuil1!$A:$C,Feuil1!$2:$2</definedName>
  </definedNames>
  <calcPr calcId="125725"/>
</workbook>
</file>

<file path=xl/calcChain.xml><?xml version="1.0" encoding="utf-8"?>
<calcChain xmlns="http://schemas.openxmlformats.org/spreadsheetml/2006/main">
  <c r="P30" i="1"/>
  <c r="G30" s="1"/>
  <c r="Q27"/>
  <c r="P27"/>
  <c r="P24"/>
  <c r="P29"/>
  <c r="P28"/>
  <c r="G28" s="1"/>
  <c r="P25"/>
  <c r="P14"/>
  <c r="G14" s="1"/>
  <c r="G13"/>
  <c r="I13"/>
  <c r="Q21"/>
  <c r="Q20"/>
  <c r="Q22"/>
  <c r="P22"/>
  <c r="P21"/>
  <c r="G21" s="1"/>
  <c r="P20"/>
  <c r="G20" s="1"/>
  <c r="Q18"/>
  <c r="I18" s="1"/>
  <c r="P18"/>
  <c r="Q13"/>
  <c r="P13"/>
  <c r="P7"/>
  <c r="Q7"/>
  <c r="Q5"/>
  <c r="Q4"/>
  <c r="I4" s="1"/>
  <c r="P5"/>
  <c r="G5" s="1"/>
  <c r="P4"/>
  <c r="G4"/>
  <c r="G29"/>
  <c r="G31"/>
  <c r="G32"/>
  <c r="I29"/>
  <c r="I30"/>
  <c r="I31"/>
  <c r="I32"/>
  <c r="Q26"/>
  <c r="I26" s="1"/>
  <c r="P26"/>
  <c r="G26" s="1"/>
  <c r="G15"/>
  <c r="I14"/>
  <c r="I15"/>
  <c r="Q19"/>
  <c r="P19"/>
  <c r="Q23"/>
  <c r="I23"/>
  <c r="P23"/>
  <c r="G23"/>
  <c r="G24"/>
  <c r="G25"/>
  <c r="G27"/>
  <c r="G33"/>
  <c r="G34"/>
  <c r="G35"/>
  <c r="I24"/>
  <c r="I25"/>
  <c r="I27"/>
  <c r="I28"/>
  <c r="I33"/>
  <c r="I34"/>
  <c r="I35"/>
  <c r="G22"/>
  <c r="I22"/>
  <c r="I21"/>
  <c r="I20"/>
  <c r="G19"/>
  <c r="I19"/>
  <c r="G18"/>
  <c r="I5"/>
  <c r="I6"/>
  <c r="I7"/>
  <c r="I8"/>
  <c r="I9"/>
  <c r="I10"/>
  <c r="I11"/>
  <c r="I12"/>
  <c r="I16"/>
  <c r="I17"/>
  <c r="G6"/>
  <c r="G7"/>
  <c r="G8"/>
  <c r="G9"/>
  <c r="G10"/>
  <c r="G11"/>
  <c r="G12"/>
  <c r="G16"/>
  <c r="G17"/>
</calcChain>
</file>

<file path=xl/sharedStrings.xml><?xml version="1.0" encoding="utf-8"?>
<sst xmlns="http://schemas.openxmlformats.org/spreadsheetml/2006/main" count="174" uniqueCount="86">
  <si>
    <t>Produit</t>
  </si>
  <si>
    <t>Son Micro HF</t>
  </si>
  <si>
    <t xml:space="preserve">Qte </t>
  </si>
  <si>
    <t>Prix Bas</t>
  </si>
  <si>
    <t xml:space="preserve">Marque </t>
  </si>
  <si>
    <t>Shure</t>
  </si>
  <si>
    <t>Sennheiser</t>
  </si>
  <si>
    <t>EW 300 G2</t>
  </si>
  <si>
    <t>Projecteur Trad</t>
  </si>
  <si>
    <t>FR 2000W Léonardo</t>
  </si>
  <si>
    <t>Desisti</t>
  </si>
  <si>
    <t xml:space="preserve">Par 64 Noir </t>
  </si>
  <si>
    <t>Thomas</t>
  </si>
  <si>
    <t>Par 64 Chromé</t>
  </si>
  <si>
    <t>DTS</t>
  </si>
  <si>
    <t>Par 56  chromé Court</t>
  </si>
  <si>
    <t>Par 64 Noir Octogonal</t>
  </si>
  <si>
    <t>Photo</t>
  </si>
  <si>
    <t>Oui</t>
  </si>
  <si>
    <t>Projecteur Auto</t>
  </si>
  <si>
    <t>Vari*Lite</t>
  </si>
  <si>
    <t>Coemar</t>
  </si>
  <si>
    <t>Le Bon Coin</t>
  </si>
  <si>
    <t>AudioFranzine</t>
  </si>
  <si>
    <t>FaceBook</t>
  </si>
  <si>
    <t xml:space="preserve">Kit 1 x U4D + 2 x SM58 + 2 x U1FA + Cravate 185 </t>
  </si>
  <si>
    <t xml:space="preserve">Kit 1  x U4D + 1 x SM58 + 1 Beta 87 + 2 x U1FA + Cravate 185 </t>
  </si>
  <si>
    <t>Kit 1 x 1046 + 8 x SKM 5000 + 8 x SK50</t>
  </si>
  <si>
    <t>Prix HT Haut</t>
  </si>
  <si>
    <t>Prix HT Bas</t>
  </si>
  <si>
    <t>Fly de 16</t>
  </si>
  <si>
    <t>Conditionement</t>
  </si>
  <si>
    <t>Info</t>
  </si>
  <si>
    <t>Date</t>
  </si>
  <si>
    <t>Projecteur Led RVB avec Lentilles de 12° et 120° DMX 3 Broches IN/OUT PC16 IN  3,6Kg,  36 led de 1W  IP20   6ch DMX</t>
  </si>
  <si>
    <t xml:space="preserve">CMY + Color Wheel  DMX 5Broches IN/OUT PC IN  25Kg Lampe MSR 700 </t>
  </si>
  <si>
    <t>VL2000 Wash</t>
  </si>
  <si>
    <t>projecteur Led RVBA  12Kg  IP20  11 ou 27ch DMX  265W  DMX 5 Broches IN/OUT  P17 16A IN/OUT</t>
  </si>
  <si>
    <t>Infinity Wash XL</t>
  </si>
  <si>
    <t>Clay Paky</t>
  </si>
  <si>
    <t>CMY + CTO + Color Wheel  45Kg  IP20  Lampe MSR Fast Fit 1200  DMX 5 Broches IN/Out  PC16 IN</t>
  </si>
  <si>
    <t xml:space="preserve">CMY  DMX 5 Broches IN/OUT  PC16 IN  Lampes MSR 400 IP20  22Kg </t>
  </si>
  <si>
    <t>Fly de 2</t>
  </si>
  <si>
    <t xml:space="preserve">CF7 HE </t>
  </si>
  <si>
    <t>CF7 Wash Zoom</t>
  </si>
  <si>
    <t>Robert Juliat</t>
  </si>
  <si>
    <t>Vendu AF</t>
  </si>
  <si>
    <t>Vendu le</t>
  </si>
  <si>
    <t>Prix de vendu</t>
  </si>
  <si>
    <t>Etat</t>
  </si>
  <si>
    <t>Greg</t>
  </si>
  <si>
    <t>Remorque Plateau</t>
  </si>
  <si>
    <t>VEREM</t>
  </si>
  <si>
    <t>Vend Remorque Plateau Largeur 2,2m Longueur 7,15m poids à vide 1,5T poid en charge 7,7T</t>
  </si>
  <si>
    <t>Vendu / Romuald</t>
  </si>
  <si>
    <t>Véhicule</t>
  </si>
  <si>
    <t>Fly Solo</t>
  </si>
  <si>
    <t>CP 400 SH</t>
  </si>
  <si>
    <t>VL2500 Wash</t>
  </si>
  <si>
    <t>VL2500 spot</t>
  </si>
  <si>
    <t>Sans Fly</t>
  </si>
  <si>
    <t xml:space="preserve">Pixel Line110 </t>
  </si>
  <si>
    <t>ParLIte 12°/120°</t>
  </si>
  <si>
    <t>Découpe 1200w HMI 910SN</t>
  </si>
  <si>
    <t>Découpe 614SX</t>
  </si>
  <si>
    <t xml:space="preserve">Son </t>
  </si>
  <si>
    <t>PSM600</t>
  </si>
  <si>
    <t>SHURE</t>
  </si>
  <si>
    <t>Sunstrip</t>
  </si>
  <si>
    <t>SHOWTEC</t>
  </si>
  <si>
    <t>Son</t>
  </si>
  <si>
    <t>Yamaha</t>
  </si>
  <si>
    <t>Fly</t>
  </si>
  <si>
    <t>Type</t>
  </si>
  <si>
    <t>PU TTC</t>
  </si>
  <si>
    <t xml:space="preserve">Prix </t>
  </si>
  <si>
    <t>Carton 1/4</t>
  </si>
  <si>
    <t>SPX 90 II</t>
  </si>
  <si>
    <t>Equa Me 15B</t>
  </si>
  <si>
    <t>Range</t>
  </si>
  <si>
    <t xml:space="preserve">M7CL +Fly et Alim Spare sans fly </t>
  </si>
  <si>
    <t>Vendu BC</t>
  </si>
  <si>
    <t>Vendu</t>
  </si>
  <si>
    <t>Boule Led + Moteur</t>
  </si>
  <si>
    <t>Ayrton/Walberg</t>
  </si>
  <si>
    <t>vendu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</si>
</sst>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14" fontId="2" fillId="2" borderId="0" xfId="0" applyNumberFormat="1" applyFont="1" applyFill="1" applyProtection="1">
      <protection locked="0"/>
    </xf>
    <xf numFmtId="16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0" fillId="0" borderId="0" xfId="0" applyNumberForma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164" fontId="0" fillId="0" borderId="0" xfId="0" applyNumberFormat="1" applyProtection="1"/>
    <xf numFmtId="164" fontId="2" fillId="2" borderId="0" xfId="0" applyNumberFormat="1" applyFont="1" applyFill="1" applyProtection="1"/>
    <xf numFmtId="44" fontId="0" fillId="0" borderId="0" xfId="1" applyFont="1" applyProtection="1"/>
    <xf numFmtId="164" fontId="0" fillId="0" borderId="0" xfId="0" applyNumberFormat="1" applyBorder="1" applyProtection="1"/>
    <xf numFmtId="164" fontId="2" fillId="2" borderId="0" xfId="0" applyNumberFormat="1" applyFont="1" applyFill="1" applyBorder="1" applyProtection="1"/>
    <xf numFmtId="0" fontId="0" fillId="0" borderId="0" xfId="0" applyNumberFormat="1" applyProtection="1"/>
    <xf numFmtId="0" fontId="0" fillId="0" borderId="0" xfId="0" applyBorder="1" applyProtection="1"/>
    <xf numFmtId="0" fontId="0" fillId="2" borderId="0" xfId="0" applyFill="1" applyBorder="1" applyProtection="1">
      <protection locked="0"/>
    </xf>
    <xf numFmtId="164" fontId="0" fillId="2" borderId="0" xfId="0" applyNumberFormat="1" applyFill="1" applyBorder="1" applyProtection="1"/>
    <xf numFmtId="164" fontId="0" fillId="2" borderId="0" xfId="0" applyNumberFormat="1" applyFill="1" applyProtection="1"/>
  </cellXfs>
  <cellStyles count="2">
    <cellStyle name="Monétaire" xfId="1" builtinId="4"/>
    <cellStyle name="Normal" xfId="0" builtinId="0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numFmt numFmtId="164" formatCode="#,##0.00\ &quot;€&quot;"/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2:M36" totalsRowShown="0" headerRowDxfId="14" dataDxfId="13">
  <autoFilter ref="A2:M36">
    <filterColumn colId="0">
      <filters blank="1"/>
    </filterColumn>
  </autoFilter>
  <tableColumns count="13">
    <tableColumn id="1" name="Etat" dataDxfId="12"/>
    <tableColumn id="13" name="Type" dataDxfId="11"/>
    <tableColumn id="2" name="Produit" dataDxfId="10"/>
    <tableColumn id="3" name="Marque " dataDxfId="9"/>
    <tableColumn id="4" name="Qte " dataDxfId="8"/>
    <tableColumn id="11" name="Conditionement" dataDxfId="7"/>
    <tableColumn id="6" name="Prix " dataDxfId="6">
      <calculatedColumnFormula>(P3*1.2)/R3</calculatedColumnFormula>
    </tableColumn>
    <tableColumn id="5" name="Photo" dataDxfId="5"/>
    <tableColumn id="7" name="Prix Bas" dataDxfId="4">
      <calculatedColumnFormula>(Q3*1.2)/R3</calculatedColumnFormula>
    </tableColumn>
    <tableColumn id="8" name="Le Bon Coin" dataDxfId="3"/>
    <tableColumn id="9" name="AudioFranzine" dataDxfId="2"/>
    <tableColumn id="12" name="FaceBook" dataDxfId="1"/>
    <tableColumn id="10" name="Inf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workbookViewId="0">
      <selection activeCell="L18" sqref="L18"/>
    </sheetView>
  </sheetViews>
  <sheetFormatPr baseColWidth="10" defaultRowHeight="15"/>
  <cols>
    <col min="1" max="1" width="1.140625" style="1" customWidth="1"/>
    <col min="2" max="2" width="15" style="1" customWidth="1"/>
    <col min="3" max="3" width="52.7109375" style="1" bestFit="1" customWidth="1"/>
    <col min="4" max="6" width="10.7109375" style="1" customWidth="1"/>
    <col min="7" max="7" width="11.42578125" style="13"/>
    <col min="8" max="8" width="11.140625" style="1" customWidth="1"/>
    <col min="9" max="9" width="11.42578125" style="13"/>
    <col min="10" max="10" width="10" style="1" customWidth="1"/>
    <col min="11" max="12" width="15.42578125" style="1" customWidth="1"/>
    <col min="13" max="13" width="11.140625" style="1" customWidth="1"/>
    <col min="14" max="14" width="15.42578125" style="1" customWidth="1"/>
    <col min="15" max="16384" width="11.42578125" style="1"/>
  </cols>
  <sheetData>
    <row r="2" spans="1:21" s="13" customFormat="1">
      <c r="A2" s="12" t="s">
        <v>49</v>
      </c>
      <c r="B2" s="12" t="s">
        <v>73</v>
      </c>
      <c r="C2" s="12" t="s">
        <v>0</v>
      </c>
      <c r="D2" s="12" t="s">
        <v>4</v>
      </c>
      <c r="E2" s="12" t="s">
        <v>2</v>
      </c>
      <c r="F2" s="12" t="s">
        <v>31</v>
      </c>
      <c r="G2" s="12" t="s">
        <v>75</v>
      </c>
      <c r="H2" s="12" t="s">
        <v>17</v>
      </c>
      <c r="I2" s="12" t="s">
        <v>3</v>
      </c>
      <c r="J2" s="12" t="s">
        <v>22</v>
      </c>
      <c r="K2" s="12" t="s">
        <v>23</v>
      </c>
      <c r="L2" s="12" t="s">
        <v>24</v>
      </c>
      <c r="M2" s="12" t="s">
        <v>32</v>
      </c>
      <c r="N2" s="12"/>
      <c r="P2" s="13" t="s">
        <v>28</v>
      </c>
      <c r="Q2" s="13" t="s">
        <v>29</v>
      </c>
      <c r="R2" s="13" t="s">
        <v>31</v>
      </c>
      <c r="S2" s="13" t="s">
        <v>33</v>
      </c>
      <c r="T2" s="13" t="s">
        <v>47</v>
      </c>
      <c r="U2" s="13" t="s">
        <v>48</v>
      </c>
    </row>
    <row r="3" spans="1:21">
      <c r="G3" s="14" t="s">
        <v>74</v>
      </c>
      <c r="I3" s="14" t="s">
        <v>74</v>
      </c>
    </row>
    <row r="4" spans="1:21" hidden="1">
      <c r="A4" s="4" t="s">
        <v>82</v>
      </c>
      <c r="B4" s="4" t="s">
        <v>1</v>
      </c>
      <c r="C4" s="4" t="s">
        <v>25</v>
      </c>
      <c r="D4" s="4" t="s">
        <v>5</v>
      </c>
      <c r="E4" s="4">
        <v>2</v>
      </c>
      <c r="F4" s="4" t="s">
        <v>60</v>
      </c>
      <c r="G4" s="24">
        <f t="shared" ref="G4:G17" si="0">(P4*1.2)/R4</f>
        <v>1000</v>
      </c>
      <c r="H4" s="4" t="s">
        <v>18</v>
      </c>
      <c r="I4" s="24">
        <f t="shared" ref="I4:I17" si="1">(Q4*1.2)/R4</f>
        <v>750</v>
      </c>
      <c r="J4" s="4"/>
      <c r="K4" s="4" t="s">
        <v>18</v>
      </c>
      <c r="L4" s="4"/>
      <c r="M4" s="4"/>
      <c r="P4" s="2">
        <f>1000/1.2</f>
        <v>833.33333333333337</v>
      </c>
      <c r="Q4" s="2">
        <f>750/1.2</f>
        <v>625</v>
      </c>
      <c r="R4" s="1">
        <v>1</v>
      </c>
      <c r="S4" s="3">
        <v>43032</v>
      </c>
    </row>
    <row r="5" spans="1:21" hidden="1">
      <c r="A5" s="4" t="s">
        <v>82</v>
      </c>
      <c r="B5" s="4" t="s">
        <v>1</v>
      </c>
      <c r="C5" s="4" t="s">
        <v>26</v>
      </c>
      <c r="D5" s="4" t="s">
        <v>5</v>
      </c>
      <c r="E5" s="4">
        <v>2</v>
      </c>
      <c r="F5" s="4" t="s">
        <v>60</v>
      </c>
      <c r="G5" s="24">
        <f t="shared" si="0"/>
        <v>1000</v>
      </c>
      <c r="H5" s="4" t="s">
        <v>18</v>
      </c>
      <c r="I5" s="24">
        <f t="shared" si="1"/>
        <v>750</v>
      </c>
      <c r="J5" s="4"/>
      <c r="K5" s="4" t="s">
        <v>18</v>
      </c>
      <c r="L5" s="4"/>
      <c r="M5" s="4"/>
      <c r="P5" s="2">
        <f>1000/1.2</f>
        <v>833.33333333333337</v>
      </c>
      <c r="Q5" s="2">
        <f>750/1.2</f>
        <v>625</v>
      </c>
      <c r="R5" s="1">
        <v>1</v>
      </c>
      <c r="S5" s="3">
        <v>43032</v>
      </c>
    </row>
    <row r="6" spans="1:21" hidden="1">
      <c r="A6" s="5" t="s">
        <v>46</v>
      </c>
      <c r="B6" s="5" t="s">
        <v>1</v>
      </c>
      <c r="C6" s="5" t="s">
        <v>27</v>
      </c>
      <c r="D6" s="5" t="s">
        <v>6</v>
      </c>
      <c r="E6" s="5">
        <v>1</v>
      </c>
      <c r="F6" s="5">
        <v>1</v>
      </c>
      <c r="G6" s="16">
        <f t="shared" si="0"/>
        <v>4200</v>
      </c>
      <c r="H6" s="5" t="s">
        <v>18</v>
      </c>
      <c r="I6" s="16">
        <f t="shared" si="1"/>
        <v>3600</v>
      </c>
      <c r="J6" s="5"/>
      <c r="K6" s="5" t="s">
        <v>18</v>
      </c>
      <c r="L6" s="5"/>
      <c r="M6" s="5"/>
      <c r="N6" s="5"/>
      <c r="O6" s="5"/>
      <c r="P6" s="6">
        <v>3500</v>
      </c>
      <c r="Q6" s="6">
        <v>3000</v>
      </c>
      <c r="R6" s="5">
        <v>1</v>
      </c>
      <c r="S6" s="7">
        <v>42940</v>
      </c>
      <c r="T6" s="8">
        <v>42955</v>
      </c>
      <c r="U6" s="4">
        <v>3600</v>
      </c>
    </row>
    <row r="7" spans="1:21" hidden="1">
      <c r="A7" s="5" t="s">
        <v>81</v>
      </c>
      <c r="B7" s="5" t="s">
        <v>1</v>
      </c>
      <c r="C7" s="5" t="s">
        <v>7</v>
      </c>
      <c r="D7" s="5" t="s">
        <v>6</v>
      </c>
      <c r="E7" s="5">
        <v>1</v>
      </c>
      <c r="F7" s="5" t="s">
        <v>60</v>
      </c>
      <c r="G7" s="16">
        <f t="shared" si="0"/>
        <v>300</v>
      </c>
      <c r="H7" s="5" t="s">
        <v>18</v>
      </c>
      <c r="I7" s="16">
        <f t="shared" si="1"/>
        <v>250</v>
      </c>
      <c r="J7" s="5" t="s">
        <v>18</v>
      </c>
      <c r="K7" s="5" t="s">
        <v>18</v>
      </c>
      <c r="L7" s="5" t="s">
        <v>50</v>
      </c>
      <c r="M7" s="5"/>
      <c r="N7" s="5"/>
      <c r="O7" s="5"/>
      <c r="P7" s="6">
        <f>300/1.2</f>
        <v>250</v>
      </c>
      <c r="Q7" s="6">
        <f>250/1.2</f>
        <v>208.33333333333334</v>
      </c>
      <c r="R7" s="5">
        <v>1</v>
      </c>
      <c r="S7" s="7">
        <v>43032</v>
      </c>
      <c r="T7" s="8">
        <v>43039</v>
      </c>
      <c r="U7" s="4">
        <v>250</v>
      </c>
    </row>
    <row r="8" spans="1:21">
      <c r="B8" s="1" t="s">
        <v>8</v>
      </c>
      <c r="C8" s="1" t="s">
        <v>9</v>
      </c>
      <c r="D8" s="1" t="s">
        <v>10</v>
      </c>
      <c r="F8" s="1" t="s">
        <v>60</v>
      </c>
      <c r="G8" s="15">
        <f t="shared" si="0"/>
        <v>180</v>
      </c>
      <c r="H8" s="1" t="s">
        <v>18</v>
      </c>
      <c r="I8" s="15">
        <f t="shared" si="1"/>
        <v>150</v>
      </c>
      <c r="J8" s="1" t="s">
        <v>18</v>
      </c>
      <c r="K8" s="1" t="s">
        <v>18</v>
      </c>
      <c r="P8" s="2">
        <v>600</v>
      </c>
      <c r="Q8" s="2">
        <v>500</v>
      </c>
      <c r="R8" s="1">
        <v>4</v>
      </c>
      <c r="S8" s="3">
        <v>42940</v>
      </c>
    </row>
    <row r="9" spans="1:21">
      <c r="B9" s="1" t="s">
        <v>8</v>
      </c>
      <c r="C9" s="1" t="s">
        <v>11</v>
      </c>
      <c r="D9" s="1" t="s">
        <v>12</v>
      </c>
      <c r="F9" s="1" t="s">
        <v>60</v>
      </c>
      <c r="G9" s="15">
        <f t="shared" si="0"/>
        <v>18</v>
      </c>
      <c r="H9" s="1" t="s">
        <v>18</v>
      </c>
      <c r="I9" s="15">
        <f t="shared" si="1"/>
        <v>12</v>
      </c>
      <c r="J9" s="1" t="s">
        <v>18</v>
      </c>
      <c r="K9" s="1" t="s">
        <v>18</v>
      </c>
      <c r="P9" s="2">
        <v>15</v>
      </c>
      <c r="Q9" s="2">
        <v>10</v>
      </c>
      <c r="R9" s="1">
        <v>1</v>
      </c>
      <c r="S9" s="3">
        <v>42940</v>
      </c>
    </row>
    <row r="10" spans="1:21">
      <c r="B10" s="1" t="s">
        <v>8</v>
      </c>
      <c r="C10" s="1" t="s">
        <v>13</v>
      </c>
      <c r="F10" s="1" t="s">
        <v>60</v>
      </c>
      <c r="G10" s="15">
        <f t="shared" si="0"/>
        <v>18</v>
      </c>
      <c r="H10" s="1" t="s">
        <v>18</v>
      </c>
      <c r="I10" s="15">
        <f t="shared" si="1"/>
        <v>12</v>
      </c>
      <c r="J10" s="1" t="s">
        <v>18</v>
      </c>
      <c r="K10" s="1" t="s">
        <v>18</v>
      </c>
      <c r="P10" s="2">
        <v>15</v>
      </c>
      <c r="Q10" s="2">
        <v>10</v>
      </c>
      <c r="R10" s="1">
        <v>1</v>
      </c>
      <c r="S10" s="3">
        <v>42940</v>
      </c>
    </row>
    <row r="11" spans="1:21">
      <c r="B11" s="1" t="s">
        <v>8</v>
      </c>
      <c r="C11" s="1" t="s">
        <v>15</v>
      </c>
      <c r="D11" s="1" t="s">
        <v>14</v>
      </c>
      <c r="F11" s="1" t="s">
        <v>60</v>
      </c>
      <c r="G11" s="15">
        <f t="shared" si="0"/>
        <v>18</v>
      </c>
      <c r="H11" s="1" t="s">
        <v>18</v>
      </c>
      <c r="I11" s="15">
        <f t="shared" si="1"/>
        <v>12</v>
      </c>
      <c r="J11" s="1" t="s">
        <v>18</v>
      </c>
      <c r="K11" s="1" t="s">
        <v>18</v>
      </c>
      <c r="P11" s="2">
        <v>15</v>
      </c>
      <c r="Q11" s="2">
        <v>10</v>
      </c>
      <c r="R11" s="1">
        <v>1</v>
      </c>
      <c r="S11" s="3">
        <v>42940</v>
      </c>
    </row>
    <row r="12" spans="1:21">
      <c r="B12" s="1" t="s">
        <v>8</v>
      </c>
      <c r="C12" s="1" t="s">
        <v>16</v>
      </c>
      <c r="F12" s="1" t="s">
        <v>60</v>
      </c>
      <c r="G12" s="15">
        <f t="shared" si="0"/>
        <v>18</v>
      </c>
      <c r="H12" s="1" t="s">
        <v>18</v>
      </c>
      <c r="I12" s="15">
        <f t="shared" si="1"/>
        <v>12</v>
      </c>
      <c r="J12" s="1" t="s">
        <v>18</v>
      </c>
      <c r="K12" s="1" t="s">
        <v>18</v>
      </c>
      <c r="P12" s="2">
        <v>15</v>
      </c>
      <c r="Q12" s="2">
        <v>10</v>
      </c>
      <c r="R12" s="1">
        <v>1</v>
      </c>
      <c r="S12" s="3">
        <v>42940</v>
      </c>
    </row>
    <row r="13" spans="1:21">
      <c r="B13" s="1" t="s">
        <v>19</v>
      </c>
      <c r="C13" s="1" t="s">
        <v>36</v>
      </c>
      <c r="D13" s="1" t="s">
        <v>20</v>
      </c>
      <c r="E13" s="1">
        <v>91</v>
      </c>
      <c r="F13" s="1" t="s">
        <v>42</v>
      </c>
      <c r="G13" s="15">
        <f>(P13*1.2)/R13</f>
        <v>175</v>
      </c>
      <c r="H13" s="1" t="s">
        <v>18</v>
      </c>
      <c r="I13" s="15">
        <f t="shared" si="1"/>
        <v>125</v>
      </c>
      <c r="J13" s="1" t="s">
        <v>18</v>
      </c>
      <c r="K13" s="1" t="s">
        <v>18</v>
      </c>
      <c r="M13" s="1" t="s">
        <v>35</v>
      </c>
      <c r="P13" s="2">
        <f>175/1.2</f>
        <v>145.83333333333334</v>
      </c>
      <c r="Q13" s="2">
        <f>125/1.2</f>
        <v>104.16666666666667</v>
      </c>
      <c r="R13" s="1">
        <v>1</v>
      </c>
      <c r="S13" s="3">
        <v>43032</v>
      </c>
    </row>
    <row r="14" spans="1:21">
      <c r="B14" s="1" t="s">
        <v>19</v>
      </c>
      <c r="C14" s="1" t="s">
        <v>58</v>
      </c>
      <c r="D14" s="1" t="s">
        <v>20</v>
      </c>
      <c r="E14" s="1">
        <v>8</v>
      </c>
      <c r="F14" s="1" t="s">
        <v>60</v>
      </c>
      <c r="G14" s="17">
        <f>(P14*1.2)/R14</f>
        <v>1100</v>
      </c>
      <c r="I14" s="20">
        <f>(Q14*1.2)/R14</f>
        <v>0</v>
      </c>
      <c r="P14" s="2">
        <f>1100/1.2</f>
        <v>916.66666666666674</v>
      </c>
      <c r="Q14" s="2"/>
      <c r="R14" s="1">
        <v>1</v>
      </c>
      <c r="S14" s="3"/>
    </row>
    <row r="15" spans="1:21">
      <c r="B15" s="1" t="s">
        <v>19</v>
      </c>
      <c r="C15" s="1" t="s">
        <v>59</v>
      </c>
      <c r="D15" s="1" t="s">
        <v>20</v>
      </c>
      <c r="E15" s="1">
        <v>4</v>
      </c>
      <c r="F15" s="1" t="s">
        <v>60</v>
      </c>
      <c r="G15" s="17">
        <f>(P15*1.2)/R15</f>
        <v>1100.0039999999999</v>
      </c>
      <c r="I15" s="20">
        <f>(Q15*1.2)/R15</f>
        <v>0</v>
      </c>
      <c r="P15" s="2">
        <v>916.67</v>
      </c>
      <c r="Q15" s="2"/>
      <c r="R15" s="1">
        <v>1</v>
      </c>
      <c r="S15" s="3"/>
    </row>
    <row r="16" spans="1:21">
      <c r="B16" s="1" t="s">
        <v>19</v>
      </c>
      <c r="C16" s="1" t="s">
        <v>61</v>
      </c>
      <c r="D16" s="1" t="s">
        <v>12</v>
      </c>
      <c r="E16" s="1">
        <v>56</v>
      </c>
      <c r="F16" s="1" t="s">
        <v>30</v>
      </c>
      <c r="G16" s="15">
        <f t="shared" si="0"/>
        <v>112.5</v>
      </c>
      <c r="H16" s="1" t="s">
        <v>18</v>
      </c>
      <c r="I16" s="15">
        <f t="shared" si="1"/>
        <v>75</v>
      </c>
      <c r="J16" s="1" t="s">
        <v>18</v>
      </c>
      <c r="K16" s="1" t="s">
        <v>18</v>
      </c>
      <c r="M16" s="1" t="s">
        <v>37</v>
      </c>
      <c r="P16" s="2">
        <v>1500</v>
      </c>
      <c r="Q16" s="2">
        <v>1000</v>
      </c>
      <c r="R16" s="1">
        <v>16</v>
      </c>
      <c r="S16" s="3">
        <v>42940</v>
      </c>
    </row>
    <row r="17" spans="1:19">
      <c r="B17" s="1" t="s">
        <v>19</v>
      </c>
      <c r="C17" s="1" t="s">
        <v>62</v>
      </c>
      <c r="D17" s="1" t="s">
        <v>21</v>
      </c>
      <c r="E17" s="1">
        <v>118</v>
      </c>
      <c r="F17" s="1" t="s">
        <v>60</v>
      </c>
      <c r="G17" s="15">
        <f t="shared" si="0"/>
        <v>24</v>
      </c>
      <c r="H17" s="1" t="s">
        <v>18</v>
      </c>
      <c r="I17" s="15">
        <f t="shared" si="1"/>
        <v>18</v>
      </c>
      <c r="J17" s="1" t="s">
        <v>18</v>
      </c>
      <c r="K17" s="1" t="s">
        <v>18</v>
      </c>
      <c r="M17" s="1" t="s">
        <v>34</v>
      </c>
      <c r="P17" s="2">
        <v>200</v>
      </c>
      <c r="Q17" s="2">
        <v>150</v>
      </c>
      <c r="R17" s="1">
        <v>10</v>
      </c>
      <c r="S17" s="3">
        <v>42940</v>
      </c>
    </row>
    <row r="18" spans="1:19">
      <c r="A18" s="9"/>
      <c r="B18" s="9" t="s">
        <v>19</v>
      </c>
      <c r="C18" s="9" t="s">
        <v>38</v>
      </c>
      <c r="D18" s="9" t="s">
        <v>21</v>
      </c>
      <c r="E18" s="9">
        <v>62</v>
      </c>
      <c r="F18" s="9" t="s">
        <v>42</v>
      </c>
      <c r="G18" s="18">
        <f t="shared" ref="G18:G23" si="2">(P18*1.2)/R18</f>
        <v>600</v>
      </c>
      <c r="H18" s="9" t="s">
        <v>18</v>
      </c>
      <c r="I18" s="18">
        <f t="shared" ref="I18:I23" si="3">(Q18*1.2)/R18</f>
        <v>500</v>
      </c>
      <c r="J18" s="9" t="s">
        <v>18</v>
      </c>
      <c r="K18" s="9" t="s">
        <v>18</v>
      </c>
      <c r="L18" s="9"/>
      <c r="M18" s="9" t="s">
        <v>40</v>
      </c>
      <c r="P18" s="1">
        <f>600/1.2</f>
        <v>500</v>
      </c>
      <c r="Q18" s="1">
        <f>500/1.2</f>
        <v>416.66666666666669</v>
      </c>
      <c r="R18" s="1">
        <v>1</v>
      </c>
      <c r="S18" s="3">
        <v>43032</v>
      </c>
    </row>
    <row r="19" spans="1:19">
      <c r="A19" s="9"/>
      <c r="B19" s="9" t="s">
        <v>19</v>
      </c>
      <c r="C19" s="9" t="s">
        <v>57</v>
      </c>
      <c r="D19" s="9" t="s">
        <v>39</v>
      </c>
      <c r="E19" s="9">
        <v>44</v>
      </c>
      <c r="F19" s="9" t="s">
        <v>42</v>
      </c>
      <c r="G19" s="18">
        <f t="shared" si="2"/>
        <v>50.000000000000007</v>
      </c>
      <c r="H19" s="9"/>
      <c r="I19" s="18">
        <f t="shared" si="3"/>
        <v>50.000000000000007</v>
      </c>
      <c r="J19" s="9"/>
      <c r="K19" s="9"/>
      <c r="L19" s="9"/>
      <c r="M19" s="9" t="s">
        <v>41</v>
      </c>
      <c r="P19" s="1">
        <f>50/1.2</f>
        <v>41.666666666666671</v>
      </c>
      <c r="Q19" s="1">
        <f>50/1.2</f>
        <v>41.666666666666671</v>
      </c>
      <c r="R19" s="1">
        <v>1</v>
      </c>
      <c r="S19" s="3">
        <v>43032</v>
      </c>
    </row>
    <row r="20" spans="1:19">
      <c r="A20" s="9"/>
      <c r="B20" s="9" t="s">
        <v>19</v>
      </c>
      <c r="C20" s="9" t="s">
        <v>43</v>
      </c>
      <c r="D20" s="9" t="s">
        <v>21</v>
      </c>
      <c r="E20" s="9">
        <v>16</v>
      </c>
      <c r="F20" s="9" t="s">
        <v>42</v>
      </c>
      <c r="G20" s="18">
        <f t="shared" si="2"/>
        <v>175</v>
      </c>
      <c r="H20" s="9"/>
      <c r="I20" s="18">
        <f t="shared" si="3"/>
        <v>150</v>
      </c>
      <c r="J20" s="9"/>
      <c r="K20" s="9"/>
      <c r="L20" s="9"/>
      <c r="M20" s="9"/>
      <c r="P20" s="1">
        <f>175/1.2</f>
        <v>145.83333333333334</v>
      </c>
      <c r="Q20" s="1">
        <f>150/1.2</f>
        <v>125</v>
      </c>
      <c r="R20" s="1">
        <v>1</v>
      </c>
      <c r="S20" s="3">
        <v>43032</v>
      </c>
    </row>
    <row r="21" spans="1:19">
      <c r="A21" s="9"/>
      <c r="B21" s="9" t="s">
        <v>19</v>
      </c>
      <c r="C21" s="9" t="s">
        <v>44</v>
      </c>
      <c r="D21" s="9" t="s">
        <v>21</v>
      </c>
      <c r="E21" s="9">
        <v>11</v>
      </c>
      <c r="F21" s="9" t="s">
        <v>42</v>
      </c>
      <c r="G21" s="18">
        <f t="shared" si="2"/>
        <v>150</v>
      </c>
      <c r="H21" s="9"/>
      <c r="I21" s="18">
        <f t="shared" si="3"/>
        <v>150</v>
      </c>
      <c r="J21" s="9"/>
      <c r="K21" s="9"/>
      <c r="L21" s="9"/>
      <c r="M21" s="9"/>
      <c r="P21" s="1">
        <f>150/1.2</f>
        <v>125</v>
      </c>
      <c r="Q21" s="1">
        <f>150/1.2</f>
        <v>125</v>
      </c>
      <c r="R21" s="1">
        <v>1</v>
      </c>
      <c r="S21" s="3">
        <v>43032</v>
      </c>
    </row>
    <row r="22" spans="1:19">
      <c r="A22" s="9"/>
      <c r="B22" s="9" t="s">
        <v>8</v>
      </c>
      <c r="C22" s="9" t="s">
        <v>63</v>
      </c>
      <c r="D22" s="9" t="s">
        <v>45</v>
      </c>
      <c r="E22" s="9">
        <v>20</v>
      </c>
      <c r="F22" s="9" t="s">
        <v>56</v>
      </c>
      <c r="G22" s="18">
        <f t="shared" si="2"/>
        <v>200.00000000000003</v>
      </c>
      <c r="H22" s="9"/>
      <c r="I22" s="18">
        <f t="shared" si="3"/>
        <v>200.00000000000003</v>
      </c>
      <c r="J22" s="9"/>
      <c r="K22" s="9"/>
      <c r="L22" s="9"/>
      <c r="M22" s="9"/>
      <c r="P22" s="1">
        <f>200/1.2</f>
        <v>166.66666666666669</v>
      </c>
      <c r="Q22" s="1">
        <f>200/1.2</f>
        <v>166.66666666666669</v>
      </c>
      <c r="R22" s="1">
        <v>1</v>
      </c>
      <c r="S22" s="3">
        <v>43032</v>
      </c>
    </row>
    <row r="23" spans="1:19" s="5" customFormat="1" hidden="1">
      <c r="A23" s="10" t="s">
        <v>54</v>
      </c>
      <c r="B23" s="10" t="s">
        <v>55</v>
      </c>
      <c r="C23" s="10" t="s">
        <v>51</v>
      </c>
      <c r="D23" s="10" t="s">
        <v>52</v>
      </c>
      <c r="E23" s="10"/>
      <c r="F23" s="10"/>
      <c r="G23" s="19">
        <f t="shared" si="2"/>
        <v>1000</v>
      </c>
      <c r="H23" s="10"/>
      <c r="I23" s="19">
        <f t="shared" si="3"/>
        <v>800.00000000000011</v>
      </c>
      <c r="J23" s="10"/>
      <c r="K23" s="10"/>
      <c r="L23" s="10"/>
      <c r="M23" s="10" t="s">
        <v>53</v>
      </c>
      <c r="P23" s="5">
        <f>1000/1.2</f>
        <v>833.33333333333337</v>
      </c>
      <c r="Q23" s="5">
        <f>800/1.2</f>
        <v>666.66666666666674</v>
      </c>
      <c r="R23" s="5">
        <v>1</v>
      </c>
      <c r="S23" s="7">
        <v>42990</v>
      </c>
    </row>
    <row r="24" spans="1:19">
      <c r="A24" s="9"/>
      <c r="B24" s="9" t="s">
        <v>8</v>
      </c>
      <c r="C24" s="9" t="s">
        <v>64</v>
      </c>
      <c r="D24" s="9" t="s">
        <v>45</v>
      </c>
      <c r="E24" s="9">
        <v>20</v>
      </c>
      <c r="F24" s="1" t="s">
        <v>60</v>
      </c>
      <c r="G24" s="18">
        <f t="shared" ref="G24:G35" si="4">(P24*1.2)/R24</f>
        <v>400.00000000000006</v>
      </c>
      <c r="H24" s="9" t="s">
        <v>18</v>
      </c>
      <c r="I24" s="18">
        <f t="shared" ref="I24:I35" si="5">(Q24*1.2)/R24</f>
        <v>0</v>
      </c>
      <c r="J24" s="9"/>
      <c r="K24" s="9"/>
      <c r="L24" s="9"/>
      <c r="M24" s="9"/>
      <c r="P24" s="1">
        <f>400/1.2</f>
        <v>333.33333333333337</v>
      </c>
      <c r="R24" s="1">
        <v>1</v>
      </c>
    </row>
    <row r="25" spans="1:19" hidden="1">
      <c r="A25" s="22" t="s">
        <v>85</v>
      </c>
      <c r="B25" s="22" t="s">
        <v>65</v>
      </c>
      <c r="C25" s="22" t="s">
        <v>66</v>
      </c>
      <c r="D25" s="22" t="s">
        <v>67</v>
      </c>
      <c r="E25" s="22">
        <v>3</v>
      </c>
      <c r="F25" s="22"/>
      <c r="G25" s="23">
        <f t="shared" si="4"/>
        <v>300</v>
      </c>
      <c r="H25" s="22"/>
      <c r="I25" s="23">
        <f t="shared" si="5"/>
        <v>0</v>
      </c>
      <c r="J25" s="22"/>
      <c r="K25" s="22"/>
      <c r="L25" s="22"/>
      <c r="M25" s="22"/>
      <c r="N25" s="4"/>
      <c r="O25" s="4"/>
      <c r="P25" s="4">
        <f>300/1.2</f>
        <v>250</v>
      </c>
      <c r="Q25" s="4"/>
      <c r="R25" s="4">
        <v>1</v>
      </c>
      <c r="S25" s="4"/>
    </row>
    <row r="26" spans="1:19">
      <c r="A26" s="9"/>
      <c r="B26" s="9" t="s">
        <v>8</v>
      </c>
      <c r="C26" s="9" t="s">
        <v>68</v>
      </c>
      <c r="D26" s="9" t="s">
        <v>69</v>
      </c>
      <c r="E26" s="9">
        <v>144</v>
      </c>
      <c r="F26" s="9" t="s">
        <v>76</v>
      </c>
      <c r="G26" s="18">
        <f t="shared" si="4"/>
        <v>100.00000000000001</v>
      </c>
      <c r="H26" s="9"/>
      <c r="I26" s="18">
        <f t="shared" si="5"/>
        <v>80</v>
      </c>
      <c r="J26" s="9"/>
      <c r="K26" s="9"/>
      <c r="L26" s="9"/>
      <c r="M26" s="9"/>
      <c r="P26" s="1">
        <f>100/1.2</f>
        <v>83.333333333333343</v>
      </c>
      <c r="Q26" s="1">
        <f>80/1.2</f>
        <v>66.666666666666671</v>
      </c>
      <c r="R26" s="1">
        <v>1</v>
      </c>
      <c r="S26" s="3">
        <v>43032</v>
      </c>
    </row>
    <row r="27" spans="1:19">
      <c r="A27" s="9"/>
      <c r="B27" s="9" t="s">
        <v>70</v>
      </c>
      <c r="C27" s="9" t="s">
        <v>80</v>
      </c>
      <c r="D27" s="9" t="s">
        <v>71</v>
      </c>
      <c r="E27" s="9">
        <v>1</v>
      </c>
      <c r="F27" s="9" t="s">
        <v>72</v>
      </c>
      <c r="G27" s="18">
        <f t="shared" si="4"/>
        <v>5500.0000000000009</v>
      </c>
      <c r="H27" s="9" t="s">
        <v>18</v>
      </c>
      <c r="I27" s="18">
        <f t="shared" si="5"/>
        <v>5000</v>
      </c>
      <c r="J27" s="9"/>
      <c r="K27" s="9"/>
      <c r="L27" s="9"/>
      <c r="M27" s="9"/>
      <c r="P27" s="1">
        <f>5500/1.2</f>
        <v>4583.3333333333339</v>
      </c>
      <c r="Q27" s="1">
        <f>5000/1.2</f>
        <v>4166.666666666667</v>
      </c>
      <c r="R27" s="1">
        <v>1</v>
      </c>
    </row>
    <row r="28" spans="1:19">
      <c r="A28" s="9"/>
      <c r="B28" s="9" t="s">
        <v>70</v>
      </c>
      <c r="C28" s="9" t="s">
        <v>77</v>
      </c>
      <c r="D28" s="9" t="s">
        <v>71</v>
      </c>
      <c r="E28" s="9">
        <v>2</v>
      </c>
      <c r="F28" s="9" t="s">
        <v>60</v>
      </c>
      <c r="G28" s="18">
        <f t="shared" si="4"/>
        <v>50.000000000000007</v>
      </c>
      <c r="H28" s="9"/>
      <c r="I28" s="18">
        <f t="shared" si="5"/>
        <v>0</v>
      </c>
      <c r="J28" s="9"/>
      <c r="K28" s="9"/>
      <c r="L28" s="9"/>
      <c r="M28" s="9"/>
      <c r="P28" s="1">
        <f>50/1.2</f>
        <v>41.666666666666671</v>
      </c>
      <c r="R28" s="1">
        <v>1</v>
      </c>
    </row>
    <row r="29" spans="1:19">
      <c r="A29" s="9"/>
      <c r="B29" s="9" t="s">
        <v>70</v>
      </c>
      <c r="C29" s="9" t="s">
        <v>78</v>
      </c>
      <c r="D29" s="9" t="s">
        <v>79</v>
      </c>
      <c r="E29" s="9">
        <v>1</v>
      </c>
      <c r="F29" s="9" t="s">
        <v>60</v>
      </c>
      <c r="G29" s="18">
        <f>(P29*1.2)/R29</f>
        <v>50.000000000000007</v>
      </c>
      <c r="H29" s="9"/>
      <c r="I29" s="18">
        <f>(Q29*1.2)/R29</f>
        <v>0</v>
      </c>
      <c r="J29" s="9"/>
      <c r="K29" s="9"/>
      <c r="L29" s="9"/>
      <c r="M29" s="9"/>
      <c r="P29" s="1">
        <f>50/1.2</f>
        <v>41.666666666666671</v>
      </c>
      <c r="R29" s="1">
        <v>1</v>
      </c>
    </row>
    <row r="30" spans="1:19">
      <c r="A30" s="9"/>
      <c r="B30" s="9" t="s">
        <v>19</v>
      </c>
      <c r="C30" s="9" t="s">
        <v>83</v>
      </c>
      <c r="D30" s="9" t="s">
        <v>84</v>
      </c>
      <c r="E30" s="9"/>
      <c r="F30" s="9"/>
      <c r="G30" s="18">
        <f>(P30*1.2)/R30</f>
        <v>800.00000000000011</v>
      </c>
      <c r="H30" s="9"/>
      <c r="I30" s="18">
        <f>(Q30*1.2)/R30</f>
        <v>0</v>
      </c>
      <c r="J30" s="9"/>
      <c r="K30" s="9"/>
      <c r="L30" s="9"/>
      <c r="M30" s="9"/>
      <c r="P30" s="1">
        <f>800/1.2</f>
        <v>666.66666666666674</v>
      </c>
      <c r="R30" s="1">
        <v>1</v>
      </c>
    </row>
    <row r="31" spans="1:19">
      <c r="A31" s="9"/>
      <c r="B31" s="9"/>
      <c r="C31" s="9"/>
      <c r="D31" s="9"/>
      <c r="E31" s="9"/>
      <c r="F31" s="9"/>
      <c r="G31" s="18">
        <f>(P31*1.2)/R31</f>
        <v>0</v>
      </c>
      <c r="H31" s="9"/>
      <c r="I31" s="18">
        <f>(Q31*1.2)/R31</f>
        <v>0</v>
      </c>
      <c r="J31" s="9"/>
      <c r="K31" s="9"/>
      <c r="L31" s="9"/>
      <c r="M31" s="9"/>
      <c r="R31" s="1">
        <v>1</v>
      </c>
    </row>
    <row r="32" spans="1:19">
      <c r="A32" s="9"/>
      <c r="B32" s="9"/>
      <c r="C32" s="9"/>
      <c r="D32" s="9"/>
      <c r="E32" s="9"/>
      <c r="F32" s="9"/>
      <c r="G32" s="18">
        <f>(P32*1.2)/R32</f>
        <v>0</v>
      </c>
      <c r="H32" s="9"/>
      <c r="I32" s="18">
        <f>(Q32*1.2)/R32</f>
        <v>0</v>
      </c>
      <c r="J32" s="9"/>
      <c r="K32" s="9"/>
      <c r="L32" s="9"/>
      <c r="M32" s="9"/>
      <c r="R32" s="1">
        <v>1</v>
      </c>
    </row>
    <row r="33" spans="1:18">
      <c r="A33" s="9"/>
      <c r="B33" s="9"/>
      <c r="C33" s="9"/>
      <c r="D33" s="9"/>
      <c r="E33" s="9"/>
      <c r="F33" s="9"/>
      <c r="G33" s="18">
        <f t="shared" si="4"/>
        <v>0</v>
      </c>
      <c r="H33" s="9"/>
      <c r="I33" s="18">
        <f t="shared" si="5"/>
        <v>0</v>
      </c>
      <c r="J33" s="9"/>
      <c r="K33" s="9"/>
      <c r="L33" s="9"/>
      <c r="M33" s="9"/>
      <c r="R33" s="1">
        <v>1</v>
      </c>
    </row>
    <row r="34" spans="1:18">
      <c r="A34" s="9"/>
      <c r="B34" s="9"/>
      <c r="C34" s="9"/>
      <c r="D34" s="9"/>
      <c r="E34" s="9"/>
      <c r="F34" s="9"/>
      <c r="G34" s="18">
        <f t="shared" si="4"/>
        <v>0</v>
      </c>
      <c r="H34" s="9"/>
      <c r="I34" s="18">
        <f t="shared" si="5"/>
        <v>0</v>
      </c>
      <c r="J34" s="9"/>
      <c r="K34" s="9"/>
      <c r="L34" s="9"/>
      <c r="M34" s="9"/>
      <c r="R34" s="1">
        <v>1</v>
      </c>
    </row>
    <row r="35" spans="1:18">
      <c r="A35" s="9"/>
      <c r="B35" s="9"/>
      <c r="C35" s="9"/>
      <c r="D35" s="9"/>
      <c r="E35" s="9"/>
      <c r="F35" s="9"/>
      <c r="G35" s="18">
        <f t="shared" si="4"/>
        <v>0</v>
      </c>
      <c r="H35" s="9"/>
      <c r="I35" s="18">
        <f t="shared" si="5"/>
        <v>0</v>
      </c>
      <c r="J35" s="9"/>
      <c r="K35" s="9"/>
      <c r="L35" s="9"/>
      <c r="M35" s="9"/>
      <c r="R35" s="1">
        <v>11</v>
      </c>
    </row>
    <row r="36" spans="1:18">
      <c r="A36" s="9"/>
      <c r="B36" s="9"/>
      <c r="C36" s="9"/>
      <c r="D36" s="9"/>
      <c r="E36" s="9"/>
      <c r="F36" s="9"/>
      <c r="G36" s="18"/>
      <c r="H36" s="9"/>
      <c r="I36" s="18"/>
      <c r="J36" s="9"/>
      <c r="K36" s="9"/>
      <c r="L36" s="9"/>
      <c r="M36" s="9"/>
    </row>
    <row r="37" spans="1:18">
      <c r="A37" s="9"/>
      <c r="B37" s="9"/>
      <c r="C37" s="9"/>
      <c r="D37" s="9"/>
      <c r="E37" s="9"/>
      <c r="F37" s="9"/>
      <c r="H37" s="11"/>
      <c r="I37" s="21"/>
      <c r="J37" s="11"/>
      <c r="K37" s="9"/>
      <c r="L37" s="9"/>
      <c r="M37" s="9"/>
    </row>
    <row r="38" spans="1:18">
      <c r="A38" s="9"/>
      <c r="B38" s="9"/>
      <c r="C38" s="9"/>
      <c r="D38" s="9"/>
      <c r="E38" s="9"/>
      <c r="F38" s="9"/>
      <c r="H38" s="11"/>
      <c r="I38" s="21"/>
      <c r="J38" s="11"/>
      <c r="K38" s="9"/>
      <c r="L38" s="9"/>
      <c r="M38" s="9"/>
    </row>
    <row r="39" spans="1:18">
      <c r="A39" s="9"/>
      <c r="B39" s="9"/>
      <c r="C39" s="9"/>
      <c r="D39" s="9"/>
      <c r="E39" s="9"/>
      <c r="F39" s="9"/>
      <c r="H39" s="11"/>
      <c r="I39" s="21"/>
      <c r="J39" s="11"/>
      <c r="K39" s="9"/>
      <c r="L39" s="9"/>
      <c r="M39" s="9"/>
    </row>
    <row r="40" spans="1:18">
      <c r="A40" s="9"/>
      <c r="B40" s="9"/>
      <c r="C40" s="9"/>
      <c r="D40" s="9"/>
      <c r="E40" s="9"/>
      <c r="F40" s="9"/>
      <c r="H40" s="11"/>
      <c r="I40" s="21"/>
      <c r="J40" s="11"/>
      <c r="K40" s="9"/>
      <c r="L40" s="9"/>
      <c r="M40" s="9"/>
    </row>
    <row r="41" spans="1:18">
      <c r="A41" s="9"/>
      <c r="B41" s="9"/>
      <c r="C41" s="9"/>
      <c r="D41" s="9"/>
      <c r="E41" s="9"/>
      <c r="F41" s="9"/>
      <c r="H41" s="11"/>
      <c r="I41" s="21"/>
      <c r="J41" s="11"/>
      <c r="K41" s="9"/>
      <c r="L41" s="9"/>
      <c r="M41" s="9"/>
    </row>
    <row r="42" spans="1:18">
      <c r="A42" s="9"/>
      <c r="B42" s="9"/>
      <c r="C42" s="9"/>
      <c r="D42" s="9"/>
      <c r="E42" s="9"/>
      <c r="F42" s="9"/>
      <c r="H42" s="11"/>
      <c r="I42" s="21"/>
      <c r="J42" s="11"/>
      <c r="K42" s="9"/>
      <c r="L42" s="9"/>
      <c r="M42" s="9"/>
    </row>
    <row r="43" spans="1:18">
      <c r="A43" s="9"/>
      <c r="B43" s="9"/>
      <c r="C43" s="9"/>
      <c r="D43" s="9"/>
      <c r="E43" s="9"/>
      <c r="F43" s="9"/>
      <c r="H43" s="11"/>
      <c r="I43" s="21"/>
      <c r="J43" s="11"/>
      <c r="K43" s="9"/>
      <c r="L43" s="9"/>
      <c r="M43" s="9"/>
    </row>
    <row r="44" spans="1:18">
      <c r="A44" s="9"/>
      <c r="B44" s="9"/>
      <c r="C44" s="9"/>
      <c r="D44" s="9"/>
      <c r="E44" s="9"/>
      <c r="F44" s="9"/>
      <c r="H44" s="11"/>
      <c r="I44" s="21"/>
      <c r="J44" s="11"/>
      <c r="K44" s="9"/>
      <c r="L44" s="9"/>
      <c r="M44" s="9"/>
    </row>
    <row r="45" spans="1:18">
      <c r="A45" s="9"/>
      <c r="B45" s="9"/>
      <c r="C45" s="9"/>
      <c r="D45" s="9"/>
      <c r="E45" s="9"/>
      <c r="F45" s="9"/>
      <c r="H45" s="11"/>
      <c r="I45" s="21"/>
      <c r="J45" s="11"/>
      <c r="K45" s="9"/>
      <c r="L45" s="9"/>
      <c r="M45" s="9"/>
    </row>
  </sheetData>
  <sheetProtection sheet="1" objects="1" scenarios="1" formatCells="0" formatColumns="0" formatRows="0" insertColumns="0" insertRows="0" insertHyperlinks="0" sort="0" autoFilter="0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&amp;L&amp;F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VIDAL</dc:creator>
  <cp:lastModifiedBy>Gregory</cp:lastModifiedBy>
  <cp:lastPrinted>2018-03-30T08:24:38Z</cp:lastPrinted>
  <dcterms:created xsi:type="dcterms:W3CDTF">2017-07-20T07:25:00Z</dcterms:created>
  <dcterms:modified xsi:type="dcterms:W3CDTF">2018-11-05T10:51:30Z</dcterms:modified>
</cp:coreProperties>
</file>